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<sst xmlns="http://schemas.openxmlformats.org/spreadsheetml/2006/main" count="450" uniqueCount="198">
  <si>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</si>
  <si>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</si>
  <si>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</si>
  <si>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</si>
  <si>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</si>
  <si>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</si>
  <si>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</si>
  <si>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</si>
  <si>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</si>
  <si>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</si>
  <si>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</si>
  <si>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</si>
  <si>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</si>
  <si>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</si>
  <si>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</si>
  <si>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</si>
  <si>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</si>
  <si>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</si>
  <si>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</si>
  <si>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</si>
  <si>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</si>
  <si>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</si>
  <si>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</si>
  <si>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</si>
  <si>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</si>
  <si>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</si>
  <si>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</si>
  <si>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</si>
  <si>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</si>
  <si>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</si>
  <si>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</si>
  <si>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</si>
  <si>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</si>
  <si>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</si>
  <si>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</si>
  <si>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</si>
  <si>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</si>
  <si>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</si>
  <si>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</si>
  <si>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</si>
  <si>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</si>
  <si>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</si>
  <si>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</si>
  <si>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</si>
  <si>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</si>
  <si>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</si>
  <si>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</si>
  <si>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</si>
  <si>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</si>
  <si>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</si>
  <si>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</si>
  <si>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</si>
  <si>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</si>
  <si>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</si>
  <si>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</si>
  <si>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</si>
  <si>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</si>
  <si>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</si>
  <si>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</si>
  <si>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</si>
  <si>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</si>
  <si>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</si>
  <si>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</si>
  <si>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</si>
  <si>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</si>
  <si>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</si>
  <si>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</si>
  <si>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</si>
  <si>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</si>
  <si>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</si>
  <si>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</si>
  <si>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</si>
  <si>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</si>
  <si>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</si>
  <si>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</si>
  <si>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</si>
  <si>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</si>
  <si>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</si>
  <si>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</si>
  <si>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</si>
  <si>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</si>
  <si>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</si>
  <si>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</si>
  <si>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</si>
  <si>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</si>
  <si>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</si>
  <si>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</si>
  <si>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</si>
  <si>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</si>
  <si>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</si>
  <si>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</si>
  <si>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</si>
  <si>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</si>
  <si>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</si>
  <si>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</si>
  <si>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</si>
  <si>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</si>
  <si>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</si>
  <si>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</si>
  <si>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</si>
  <si>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</si>
  <si>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</si>
  <si>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</si>
  <si>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</si>
  <si>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</si>
  <si>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</si>
  <si>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</si>
  <si>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</si>
  <si>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</si>
  <si>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</si>
  <si>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</si>
  <si>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</si>
  <si>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</si>
  <si>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</si>
  <si>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</si>
  <si>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</si>
  <si>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</si>
  <si>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</si>
  <si>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</si>
  <si>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</si>
  <si>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</si>
  <si>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</si>
  <si>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</si>
  <si>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</si>
  <si>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</si>
  <si>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</si>
  <si>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</si>
  <si>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</si>
  <si>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</si>
  <si>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</si>
  <si>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</si>
  <si>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</si>
  <si>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</si>
  <si>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</si>
  <si>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</si>
  <si>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</si>
  <si>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</si>
  <si>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</si>
  <si>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</si>
  <si>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</si>
  <si>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</si>
  <si>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</si>
  <si>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</si>
  <si>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</si>
  <si>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</si>
  <si>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</si>
  <si>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</si>
  <si>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</si>
  <si>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</si>
  <si>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</si>
  <si>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</si>
  <si>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</si>
  <si>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</si>
  <si>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</si>
  <si>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</si>
  <si>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</si>
  <si>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</si>
  <si>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</si>
  <si>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</si>
  <si>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</si>
  <si>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</si>
  <si>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</si>
  <si>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</si>
  <si>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</si>
  <si>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</si>
  <si>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</si>
  <si>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</si>
  <si>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</si>
  <si>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</si>
  <si>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</si>
  <si>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</si>
  <si>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</si>
  <si>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</si>
  <si>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</si>
  <si>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</si>
  <si>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</si>
  <si>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</si>
  <si>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</si>
  <si>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</si>
  <si>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</si>
  <si>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</si>
  <si>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</si>
  <si>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</si>
  <si>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</si>
  <si>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</si>
  <si>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</si>
  <si>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</si>
  <si>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</si>
  <si>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</si>
  <si>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</si>
  <si>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</si>
  <si>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</si>
  <si>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</si>
  <si>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</si>
  <si>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 г. по многоквартирному жилому дому №2/5 по ул.Моховой</t>
  </si>
  <si>
    <t>долг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</si>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</sst>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37" borderId="10" xfId="0" applyNumberFormat="1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10.34</v>
      </c>
      <c r="C2">
        <v>4527.02</v>
      </c>
      <c r="D2" s="40">
        <f aca="true" t="shared" si="0" ref="D2:D13">B2*C2</f>
        <v>46809.38680000001</v>
      </c>
    </row>
    <row r="3" spans="1:4" ht="12.75">
      <c r="A3" t="s">
        <v>129</v>
      </c>
      <c r="B3">
        <v>10.34</v>
      </c>
      <c r="C3">
        <v>4527.02</v>
      </c>
      <c r="D3" s="40">
        <f t="shared" si="0"/>
        <v>46809.38680000001</v>
      </c>
    </row>
    <row r="4" spans="1:4" ht="12.75">
      <c r="A4" t="s">
        <v>130</v>
      </c>
      <c r="B4">
        <v>10.34</v>
      </c>
      <c r="C4">
        <v>4527.02</v>
      </c>
      <c r="D4" s="40">
        <f t="shared" si="0"/>
        <v>46809.38680000001</v>
      </c>
    </row>
    <row r="5" spans="1:4" ht="12.75">
      <c r="A5" t="s">
        <v>131</v>
      </c>
      <c r="B5">
        <v>10.34</v>
      </c>
      <c r="C5">
        <v>4527.02</v>
      </c>
      <c r="D5" s="40">
        <f t="shared" si="0"/>
        <v>46809.38680000001</v>
      </c>
    </row>
    <row r="6" spans="1:4" ht="12.75">
      <c r="A6" t="s">
        <v>132</v>
      </c>
      <c r="B6">
        <v>10.34</v>
      </c>
      <c r="C6">
        <v>4527.02</v>
      </c>
      <c r="D6" s="40">
        <f t="shared" si="0"/>
        <v>46809.38680000001</v>
      </c>
    </row>
    <row r="7" spans="1:4" ht="12.75">
      <c r="A7" t="s">
        <v>133</v>
      </c>
      <c r="B7">
        <v>10.34</v>
      </c>
      <c r="C7">
        <v>4527.02</v>
      </c>
      <c r="D7" s="40">
        <f t="shared" si="0"/>
        <v>46809.38680000001</v>
      </c>
    </row>
    <row r="8" spans="1:4" ht="12.75">
      <c r="A8" t="s">
        <v>134</v>
      </c>
      <c r="B8">
        <v>10.34</v>
      </c>
      <c r="C8">
        <v>4527.02</v>
      </c>
      <c r="D8" s="40">
        <f t="shared" si="0"/>
        <v>46809.38680000001</v>
      </c>
    </row>
    <row r="9" spans="1:4" ht="12.75">
      <c r="A9" t="s">
        <v>135</v>
      </c>
      <c r="B9">
        <v>10.34</v>
      </c>
      <c r="C9">
        <v>4527.02</v>
      </c>
      <c r="D9" s="40">
        <f t="shared" si="0"/>
        <v>46809.38680000001</v>
      </c>
    </row>
    <row r="10" spans="1:4" ht="12.75">
      <c r="A10" t="s">
        <v>136</v>
      </c>
      <c r="B10">
        <v>10.34</v>
      </c>
      <c r="C10">
        <v>4527.02</v>
      </c>
      <c r="D10" s="40">
        <f t="shared" si="0"/>
        <v>46809.38680000001</v>
      </c>
    </row>
    <row r="11" spans="1:4" ht="12.75">
      <c r="A11" t="s">
        <v>137</v>
      </c>
      <c r="B11">
        <v>10.34</v>
      </c>
      <c r="C11">
        <v>4527.02</v>
      </c>
      <c r="D11" s="40">
        <f t="shared" si="0"/>
        <v>46809.38680000001</v>
      </c>
    </row>
    <row r="12" spans="1:4" ht="12.75">
      <c r="A12" t="s">
        <v>138</v>
      </c>
      <c r="B12">
        <v>10.34</v>
      </c>
      <c r="C12">
        <v>4527.02</v>
      </c>
      <c r="D12" s="40">
        <f t="shared" si="0"/>
        <v>46809.38680000001</v>
      </c>
    </row>
    <row r="13" spans="1:4" ht="12.75">
      <c r="A13" t="s">
        <v>139</v>
      </c>
      <c r="B13">
        <v>10.34</v>
      </c>
      <c r="C13">
        <v>4527.02</v>
      </c>
      <c r="D13" s="40">
        <f t="shared" si="0"/>
        <v>46809.38680000001</v>
      </c>
    </row>
    <row r="14" ht="12.75">
      <c r="D14" s="40">
        <f>SUM(D2:D13)</f>
        <v>561712.6416</v>
      </c>
    </row>
    <row r="16" spans="1:4" ht="12.75">
      <c r="A16" s="6"/>
      <c r="B16" s="6" t="s">
        <v>184</v>
      </c>
      <c r="C16" s="6" t="s">
        <v>185</v>
      </c>
      <c r="D16" s="6" t="s">
        <v>195</v>
      </c>
    </row>
    <row r="17" spans="1:4" ht="12.75">
      <c r="A17" s="6" t="s">
        <v>182</v>
      </c>
      <c r="B17" s="6">
        <f>350753.72+701507.44</f>
        <v>1052261.16</v>
      </c>
      <c r="C17" s="50">
        <f>B17/B20*C20</f>
        <v>1113698.7579695394</v>
      </c>
      <c r="D17" s="50">
        <f>B17/B20*D20</f>
        <v>25574.009240258692</v>
      </c>
    </row>
    <row r="18" spans="1:4" ht="12.75">
      <c r="A18" s="6" t="s">
        <v>183</v>
      </c>
      <c r="B18" s="6">
        <f>48529.57+24264.78+72794.34</f>
        <v>145588.69</v>
      </c>
      <c r="C18" s="50">
        <f>B18/B20*C20</f>
        <v>154089.0697014915</v>
      </c>
      <c r="D18" s="50">
        <f>B18/B20*D20</f>
        <v>3538.3673225543725</v>
      </c>
    </row>
    <row r="19" spans="1:4" ht="12.75">
      <c r="A19" s="6" t="s">
        <v>190</v>
      </c>
      <c r="B19" s="6">
        <v>5861.35</v>
      </c>
      <c r="C19" s="50">
        <f>B19/B20*C20</f>
        <v>6203.572328968942</v>
      </c>
      <c r="D19" s="50">
        <f>B19/B20*D20</f>
        <v>142.45343718701</v>
      </c>
    </row>
    <row r="20" spans="1:4" ht="12.75">
      <c r="A20" s="6"/>
      <c r="B20" s="6">
        <f>SUM(B17:B19)</f>
        <v>1203711.2</v>
      </c>
      <c r="C20" s="50">
        <f>501437.59+691901.61+80652.2</f>
        <v>1273991.4</v>
      </c>
      <c r="D20" s="50">
        <f>99535.03+B20-C20</f>
        <v>29254.830000000075</v>
      </c>
    </row>
    <row r="21" ht="12.75">
      <c r="C21" s="40"/>
    </row>
    <row r="22" spans="1:3" ht="12.75">
      <c r="A22" t="s">
        <v>128</v>
      </c>
      <c r="B22">
        <v>99820.82</v>
      </c>
      <c r="C22" s="40"/>
    </row>
    <row r="23" spans="1:2" ht="12.75">
      <c r="A23" t="s">
        <v>129</v>
      </c>
      <c r="B23">
        <v>99820.83</v>
      </c>
    </row>
    <row r="24" spans="1:2" ht="12.75">
      <c r="A24" t="s">
        <v>130</v>
      </c>
      <c r="B24">
        <v>99820.82</v>
      </c>
    </row>
    <row r="25" spans="1:2" ht="12.75">
      <c r="A25" t="s">
        <v>131</v>
      </c>
      <c r="B25">
        <v>99820.82</v>
      </c>
    </row>
    <row r="26" spans="1:2" ht="12.75">
      <c r="A26" t="s">
        <v>132</v>
      </c>
      <c r="B26">
        <v>99820.82</v>
      </c>
    </row>
    <row r="27" spans="1:2" ht="12.75">
      <c r="A27" t="s">
        <v>133</v>
      </c>
      <c r="B27">
        <v>99820.82</v>
      </c>
    </row>
    <row r="28" spans="1:2" ht="12.75">
      <c r="A28" t="s">
        <v>134</v>
      </c>
      <c r="B28">
        <v>99820.82</v>
      </c>
    </row>
    <row r="29" spans="1:2" ht="12.75">
      <c r="A29" t="s">
        <v>135</v>
      </c>
      <c r="B29">
        <v>99820.82</v>
      </c>
    </row>
    <row r="30" spans="1:2" ht="12.75">
      <c r="A30" t="s">
        <v>136</v>
      </c>
      <c r="B30">
        <v>99820.82</v>
      </c>
    </row>
    <row r="31" spans="1:2" ht="12.75">
      <c r="A31" t="s">
        <v>137</v>
      </c>
      <c r="B31">
        <v>99820.82</v>
      </c>
    </row>
    <row r="32" spans="1:2" ht="12.75">
      <c r="A32" t="s">
        <v>138</v>
      </c>
      <c r="B32">
        <v>99820.82</v>
      </c>
    </row>
    <row r="33" spans="1:2" ht="12.75">
      <c r="A33" t="s">
        <v>139</v>
      </c>
      <c r="B33">
        <v>99820.82</v>
      </c>
    </row>
    <row r="34" ht="12.75">
      <c r="B34">
        <f>SUM(B22:B33)</f>
        <v>1197849.8500000003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N3" sqref="N3:N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4" t="s">
        <v>127</v>
      </c>
      <c r="B1" s="54" t="s">
        <v>141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"/>
    </row>
    <row r="2" spans="1:14" ht="30.75" customHeight="1">
      <c r="A2" s="54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0</v>
      </c>
      <c r="C3" s="6">
        <v>6226</v>
      </c>
      <c r="D3" s="6">
        <v>15434</v>
      </c>
      <c r="E3" s="6">
        <v>4155</v>
      </c>
      <c r="F3" s="6">
        <v>4385</v>
      </c>
      <c r="G3" s="6">
        <v>0</v>
      </c>
      <c r="H3" s="6">
        <v>231750</v>
      </c>
      <c r="I3" s="6">
        <v>1460.8</v>
      </c>
      <c r="J3" s="6">
        <v>458</v>
      </c>
      <c r="K3" s="6">
        <v>2972.24</v>
      </c>
      <c r="L3" s="6">
        <v>4139</v>
      </c>
      <c r="M3" s="6">
        <v>15431</v>
      </c>
      <c r="N3" s="8">
        <f>SUM(B3:M3)</f>
        <v>286411.04</v>
      </c>
    </row>
    <row r="4" spans="1:14" ht="33" customHeight="1">
      <c r="A4" s="7" t="s">
        <v>143</v>
      </c>
      <c r="B4" s="6">
        <v>0</v>
      </c>
      <c r="C4" s="6">
        <v>0</v>
      </c>
      <c r="D4" s="6">
        <v>0</v>
      </c>
      <c r="E4" s="6">
        <v>5319.2</v>
      </c>
      <c r="F4" s="6">
        <v>0</v>
      </c>
      <c r="G4" s="6">
        <v>7735.75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13054.95</v>
      </c>
    </row>
    <row r="5" spans="1:14" ht="33" customHeight="1">
      <c r="A5" s="32" t="s">
        <v>123</v>
      </c>
      <c r="B5" s="33">
        <v>7741.2</v>
      </c>
      <c r="C5" s="33">
        <v>7741.2</v>
      </c>
      <c r="D5" s="33">
        <v>7741.2</v>
      </c>
      <c r="E5" s="33">
        <v>7741.2</v>
      </c>
      <c r="F5" s="33">
        <v>7741.2</v>
      </c>
      <c r="G5" s="33">
        <v>7741.2</v>
      </c>
      <c r="H5" s="33">
        <v>7741.2</v>
      </c>
      <c r="I5" s="33">
        <v>7741.2</v>
      </c>
      <c r="J5" s="33">
        <v>7741.2</v>
      </c>
      <c r="K5" s="33">
        <v>7741.2</v>
      </c>
      <c r="L5" s="33">
        <v>7741.2</v>
      </c>
      <c r="M5" s="33">
        <v>7741.2</v>
      </c>
      <c r="N5" s="9">
        <f t="shared" si="0"/>
        <v>92894.39999999998</v>
      </c>
    </row>
    <row r="6" spans="1:14" ht="52.5" customHeight="1">
      <c r="A6" s="32" t="s">
        <v>126</v>
      </c>
      <c r="B6" s="33">
        <v>11136.47</v>
      </c>
      <c r="C6" s="33">
        <v>11136.47</v>
      </c>
      <c r="D6" s="33">
        <v>11136.47</v>
      </c>
      <c r="E6" s="33">
        <v>11136.47</v>
      </c>
      <c r="F6" s="33">
        <v>11136.47</v>
      </c>
      <c r="G6" s="33">
        <v>11136.47</v>
      </c>
      <c r="H6" s="33">
        <v>11136.47</v>
      </c>
      <c r="I6" s="33">
        <v>11136.47</v>
      </c>
      <c r="J6" s="33">
        <v>11136.47</v>
      </c>
      <c r="K6" s="33">
        <v>11136.47</v>
      </c>
      <c r="L6" s="33">
        <v>11136.47</v>
      </c>
      <c r="M6" s="33">
        <v>11136.47</v>
      </c>
      <c r="N6" s="9">
        <f t="shared" si="0"/>
        <v>133637.63999999998</v>
      </c>
    </row>
    <row r="7" spans="1:14" ht="42.75" customHeight="1">
      <c r="A7" s="7" t="s">
        <v>122</v>
      </c>
      <c r="B7" s="6">
        <v>0</v>
      </c>
      <c r="C7" s="6">
        <v>0</v>
      </c>
      <c r="D7" s="6">
        <v>0</v>
      </c>
      <c r="E7" s="6">
        <v>12990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5950</v>
      </c>
      <c r="M7" s="6">
        <v>0</v>
      </c>
      <c r="N7" s="8">
        <f t="shared" si="0"/>
        <v>18940</v>
      </c>
    </row>
    <row r="8" spans="1:14" ht="33" customHeight="1">
      <c r="A8" s="7" t="s">
        <v>159</v>
      </c>
      <c r="B8" s="6">
        <v>1304.1</v>
      </c>
      <c r="C8" s="6">
        <v>1373.48</v>
      </c>
      <c r="D8" s="6">
        <v>1304.1</v>
      </c>
      <c r="E8" s="6">
        <v>1499.07</v>
      </c>
      <c r="F8" s="6">
        <v>1304.1</v>
      </c>
      <c r="G8" s="6">
        <v>1304.1</v>
      </c>
      <c r="H8" s="6">
        <v>1304.1</v>
      </c>
      <c r="I8" s="6">
        <v>2320.13</v>
      </c>
      <c r="J8" s="6">
        <v>1364.09</v>
      </c>
      <c r="K8" s="6">
        <v>1304.1</v>
      </c>
      <c r="L8" s="6">
        <v>1397.13</v>
      </c>
      <c r="M8" s="6">
        <v>2666.68</v>
      </c>
      <c r="N8" s="8">
        <f t="shared" si="0"/>
        <v>18445.18</v>
      </c>
    </row>
    <row r="9" spans="1:14" ht="33" customHeight="1">
      <c r="A9" s="7" t="s">
        <v>120</v>
      </c>
      <c r="B9" s="6">
        <v>1379.94</v>
      </c>
      <c r="C9" s="6">
        <v>1379.94</v>
      </c>
      <c r="D9" s="6">
        <v>1379.94</v>
      </c>
      <c r="E9" s="6">
        <v>1379.94</v>
      </c>
      <c r="F9" s="6">
        <v>7975.8</v>
      </c>
      <c r="G9" s="6">
        <v>1379.94</v>
      </c>
      <c r="H9" s="6">
        <v>1379.94</v>
      </c>
      <c r="I9" s="6">
        <v>1379.94</v>
      </c>
      <c r="J9" s="6">
        <v>7428.75</v>
      </c>
      <c r="K9" s="6">
        <v>1379.94</v>
      </c>
      <c r="L9" s="6">
        <v>1379.94</v>
      </c>
      <c r="M9" s="6">
        <v>1379.94</v>
      </c>
      <c r="N9" s="8">
        <f t="shared" si="0"/>
        <v>29203.949999999997</v>
      </c>
    </row>
    <row r="10" spans="1:14" ht="45.75" customHeight="1">
      <c r="A10" s="7" t="s">
        <v>118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52">
        <v>0</v>
      </c>
      <c r="H10" s="6">
        <v>29721.57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29721.57</v>
      </c>
    </row>
    <row r="11" spans="1:14" ht="38.25">
      <c r="A11" s="32" t="s">
        <v>117</v>
      </c>
      <c r="B11" s="33">
        <v>1675</v>
      </c>
      <c r="C11" s="33">
        <v>1675</v>
      </c>
      <c r="D11" s="33">
        <v>1675</v>
      </c>
      <c r="E11" s="33">
        <v>1675</v>
      </c>
      <c r="F11" s="33">
        <v>1675</v>
      </c>
      <c r="G11" s="33">
        <v>1675</v>
      </c>
      <c r="H11" s="33">
        <v>1675</v>
      </c>
      <c r="I11" s="33">
        <v>1675</v>
      </c>
      <c r="J11" s="33">
        <v>1675</v>
      </c>
      <c r="K11" s="33">
        <v>1675</v>
      </c>
      <c r="L11" s="33">
        <v>1675</v>
      </c>
      <c r="M11" s="33">
        <v>1675</v>
      </c>
      <c r="N11" s="9">
        <f t="shared" si="0"/>
        <v>20100</v>
      </c>
    </row>
    <row r="12" spans="1:14" ht="29.25" customHeight="1">
      <c r="A12" s="32" t="s">
        <v>125</v>
      </c>
      <c r="B12" s="33">
        <v>7107.42</v>
      </c>
      <c r="C12" s="33">
        <v>7107.42</v>
      </c>
      <c r="D12" s="33">
        <v>7107.42</v>
      </c>
      <c r="E12" s="33">
        <v>7107.42</v>
      </c>
      <c r="F12" s="33">
        <v>7107.42</v>
      </c>
      <c r="G12" s="33">
        <v>7107.42</v>
      </c>
      <c r="H12" s="33">
        <v>7107.42</v>
      </c>
      <c r="I12" s="33">
        <v>7107.42</v>
      </c>
      <c r="J12" s="33">
        <v>7107.42</v>
      </c>
      <c r="K12" s="33">
        <v>7107.42</v>
      </c>
      <c r="L12" s="33">
        <v>7107.42</v>
      </c>
      <c r="M12" s="33">
        <v>7107.42</v>
      </c>
      <c r="N12" s="9">
        <f t="shared" si="0"/>
        <v>85289.04</v>
      </c>
    </row>
    <row r="13" spans="1:14" ht="36.75" customHeight="1">
      <c r="A13" s="7" t="s">
        <v>124</v>
      </c>
      <c r="B13" s="6">
        <v>4029.05</v>
      </c>
      <c r="C13" s="6">
        <v>4029.05</v>
      </c>
      <c r="D13" s="6">
        <v>4029.05</v>
      </c>
      <c r="E13" s="6">
        <v>4029.05</v>
      </c>
      <c r="F13" s="6">
        <v>4029.05</v>
      </c>
      <c r="G13" s="6">
        <v>4029.05</v>
      </c>
      <c r="H13" s="6">
        <v>4029.05</v>
      </c>
      <c r="I13" s="6">
        <v>4029.05</v>
      </c>
      <c r="J13" s="6">
        <v>4029.05</v>
      </c>
      <c r="K13" s="6">
        <v>4029.05</v>
      </c>
      <c r="L13" s="6">
        <v>4029.05</v>
      </c>
      <c r="M13" s="6">
        <v>4029.05</v>
      </c>
      <c r="N13" s="8">
        <f t="shared" si="0"/>
        <v>48348.600000000006</v>
      </c>
    </row>
    <row r="14" spans="1:14" ht="27" customHeight="1" thickBot="1">
      <c r="A14" s="34" t="s">
        <v>121</v>
      </c>
      <c r="B14" s="35">
        <v>11693.27</v>
      </c>
      <c r="C14" s="35">
        <v>13061.65</v>
      </c>
      <c r="D14" s="35">
        <v>13061.65</v>
      </c>
      <c r="E14" s="35">
        <v>12630.37</v>
      </c>
      <c r="F14" s="35">
        <v>12630.37</v>
      </c>
      <c r="G14" s="52">
        <v>12630.37</v>
      </c>
      <c r="H14" s="35">
        <v>12738.58</v>
      </c>
      <c r="I14" s="35">
        <v>12738.58</v>
      </c>
      <c r="J14" s="35">
        <v>12738.58</v>
      </c>
      <c r="K14" s="35">
        <v>12738.58</v>
      </c>
      <c r="L14" s="35">
        <v>12427.88</v>
      </c>
      <c r="M14" s="35">
        <v>12241.46</v>
      </c>
      <c r="N14" s="36">
        <f t="shared" si="0"/>
        <v>151331.34</v>
      </c>
    </row>
    <row r="15" spans="1:14" ht="30.75" customHeight="1" thickBot="1">
      <c r="A15" s="37" t="s">
        <v>142</v>
      </c>
      <c r="B15" s="38">
        <f>SUM(B3:B14)</f>
        <v>46066.45</v>
      </c>
      <c r="C15" s="38">
        <f aca="true" t="shared" si="1" ref="C15:I15">SUM(C3:C14)</f>
        <v>53730.21</v>
      </c>
      <c r="D15" s="38">
        <f t="shared" si="1"/>
        <v>62868.83</v>
      </c>
      <c r="E15" s="38">
        <f t="shared" si="1"/>
        <v>69662.72</v>
      </c>
      <c r="F15" s="38">
        <f t="shared" si="1"/>
        <v>57984.409999999996</v>
      </c>
      <c r="G15" s="38">
        <f t="shared" si="1"/>
        <v>54739.3</v>
      </c>
      <c r="H15" s="38">
        <f>SUM(H3:H14)</f>
        <v>308583.33</v>
      </c>
      <c r="I15" s="38">
        <f t="shared" si="1"/>
        <v>49588.590000000004</v>
      </c>
      <c r="J15" s="38">
        <f>SUM(J3:J14)</f>
        <v>53678.560000000005</v>
      </c>
      <c r="K15" s="38">
        <f>SUM(K3:K14)</f>
        <v>50084</v>
      </c>
      <c r="L15" s="38">
        <f>SUM(L3:L14)</f>
        <v>56983.09</v>
      </c>
      <c r="M15" s="38">
        <f>SUM(M3:M14)</f>
        <v>63408.22</v>
      </c>
      <c r="N15" s="39">
        <f>SUM(B15:M15)</f>
        <v>927377.71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5">
      <selection activeCell="E19" sqref="E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0" t="s">
        <v>194</v>
      </c>
      <c r="B1" s="60"/>
      <c r="C1" s="60"/>
      <c r="D1" s="60"/>
      <c r="E1" s="6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-72925.06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1197849.8499999999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550848.1683999998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561712.6416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85289.04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1279325.937671031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1267787.827671031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f>11682.98-144.87</f>
        <v>11538.109999999999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1279325.937671031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E9+E10+E16+E17+E18+E19-E38</f>
        <v>209085.19000000006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193</v>
      </c>
      <c r="C24" s="1" t="s">
        <v>15</v>
      </c>
      <c r="D24" s="47" t="s">
        <v>193</v>
      </c>
      <c r="E24" s="48">
        <f>Лист1!D20</f>
        <v>29254.830000000075</v>
      </c>
    </row>
    <row r="25" spans="1:5" ht="39.75" customHeight="1" thickBot="1">
      <c r="A25" s="67" t="s">
        <v>57</v>
      </c>
      <c r="B25" s="68"/>
      <c r="C25" s="68"/>
      <c r="D25" s="68"/>
      <c r="E25" s="68"/>
    </row>
    <row r="26" spans="1:7" ht="39.75" customHeight="1" thickBot="1">
      <c r="A26" s="2" t="s">
        <v>58</v>
      </c>
      <c r="B26" s="61" t="s">
        <v>59</v>
      </c>
      <c r="C26" s="62"/>
      <c r="D26" s="63"/>
      <c r="E26" s="29" t="s">
        <v>61</v>
      </c>
      <c r="F26" s="30"/>
      <c r="G26" s="30"/>
    </row>
    <row r="27" spans="1:5" ht="39.75" customHeight="1" thickBot="1">
      <c r="A27" s="12" t="s">
        <v>148</v>
      </c>
      <c r="B27" s="69" t="s">
        <v>179</v>
      </c>
      <c r="C27" s="70"/>
      <c r="D27" s="71"/>
      <c r="E27" s="17">
        <f>'стоимость работ по видам'!N3+'стоимость работ по видам'!N4</f>
        <v>299465.99</v>
      </c>
    </row>
    <row r="28" spans="1:5" ht="39.75" customHeight="1" thickBot="1">
      <c r="A28" s="12" t="s">
        <v>149</v>
      </c>
      <c r="B28" s="72" t="s">
        <v>123</v>
      </c>
      <c r="C28" s="73"/>
      <c r="D28" s="74"/>
      <c r="E28" s="3">
        <f>'стоимость работ по видам'!N5</f>
        <v>92894.39999999998</v>
      </c>
    </row>
    <row r="29" spans="1:5" ht="39.75" customHeight="1" thickBot="1">
      <c r="A29" s="12" t="s">
        <v>150</v>
      </c>
      <c r="B29" s="72" t="s">
        <v>126</v>
      </c>
      <c r="C29" s="73"/>
      <c r="D29" s="74"/>
      <c r="E29" s="3">
        <f>'стоимость работ по видам'!N6</f>
        <v>133637.63999999998</v>
      </c>
    </row>
    <row r="30" spans="1:5" ht="39.75" customHeight="1" thickBot="1">
      <c r="A30" s="12" t="s">
        <v>151</v>
      </c>
      <c r="B30" s="72" t="s">
        <v>122</v>
      </c>
      <c r="C30" s="73"/>
      <c r="D30" s="74"/>
      <c r="E30" s="3">
        <f>'стоимость работ по видам'!N7</f>
        <v>18940</v>
      </c>
    </row>
    <row r="31" spans="1:5" ht="39.75" customHeight="1" thickBot="1">
      <c r="A31" s="12" t="s">
        <v>152</v>
      </c>
      <c r="B31" s="72" t="s">
        <v>160</v>
      </c>
      <c r="C31" s="73"/>
      <c r="D31" s="74"/>
      <c r="E31" s="3">
        <f>'стоимость работ по видам'!N8</f>
        <v>18445.18</v>
      </c>
    </row>
    <row r="32" spans="1:5" ht="39.75" customHeight="1" thickBot="1">
      <c r="A32" s="12" t="s">
        <v>153</v>
      </c>
      <c r="B32" s="72" t="s">
        <v>120</v>
      </c>
      <c r="C32" s="73"/>
      <c r="D32" s="74"/>
      <c r="E32" s="3">
        <f>'стоимость работ по видам'!N9</f>
        <v>29203.949999999997</v>
      </c>
    </row>
    <row r="33" spans="1:5" ht="39.75" customHeight="1" thickBot="1">
      <c r="A33" s="12" t="s">
        <v>154</v>
      </c>
      <c r="B33" s="69" t="s">
        <v>118</v>
      </c>
      <c r="C33" s="70"/>
      <c r="D33" s="71"/>
      <c r="E33" s="3">
        <f>'стоимость работ по видам'!N10</f>
        <v>29721.57</v>
      </c>
    </row>
    <row r="34" spans="1:5" ht="39.75" customHeight="1" thickBot="1">
      <c r="A34" s="12" t="s">
        <v>155</v>
      </c>
      <c r="B34" s="69" t="s">
        <v>117</v>
      </c>
      <c r="C34" s="70"/>
      <c r="D34" s="71"/>
      <c r="E34" s="3">
        <f>'стоимость работ по видам'!N11</f>
        <v>20100</v>
      </c>
    </row>
    <row r="35" spans="1:5" ht="39.75" customHeight="1" thickBot="1">
      <c r="A35" s="12" t="s">
        <v>156</v>
      </c>
      <c r="B35" s="69" t="s">
        <v>125</v>
      </c>
      <c r="C35" s="70"/>
      <c r="D35" s="71"/>
      <c r="E35" s="3">
        <f>'стоимость работ по видам'!N12</f>
        <v>85289.04</v>
      </c>
    </row>
    <row r="36" spans="1:5" ht="39.75" customHeight="1" thickBot="1">
      <c r="A36" s="12" t="s">
        <v>157</v>
      </c>
      <c r="B36" s="69" t="s">
        <v>124</v>
      </c>
      <c r="C36" s="70"/>
      <c r="D36" s="71"/>
      <c r="E36" s="3">
        <f>'стоимость работ по видам'!N13</f>
        <v>48348.600000000006</v>
      </c>
    </row>
    <row r="37" spans="1:5" ht="39.75" customHeight="1" thickBot="1">
      <c r="A37" s="12" t="s">
        <v>158</v>
      </c>
      <c r="B37" s="69" t="s">
        <v>121</v>
      </c>
      <c r="C37" s="70"/>
      <c r="D37" s="71"/>
      <c r="E37" s="3">
        <f>'стоимость работ по видам'!N14</f>
        <v>151331.34</v>
      </c>
    </row>
    <row r="38" spans="1:5" ht="39.75" customHeight="1" thickBot="1">
      <c r="A38" s="2" t="s">
        <v>60</v>
      </c>
      <c r="B38" s="64" t="s">
        <v>61</v>
      </c>
      <c r="C38" s="65"/>
      <c r="D38" s="66"/>
      <c r="E38" s="20">
        <f>SUM(E27:E37)</f>
        <v>927377.7099999998</v>
      </c>
    </row>
    <row r="39" spans="1:6" ht="32.25" customHeight="1" thickBot="1">
      <c r="A39" s="18" t="s">
        <v>62</v>
      </c>
      <c r="B39" s="78" t="s">
        <v>63</v>
      </c>
      <c r="C39" s="79"/>
      <c r="D39" s="80"/>
      <c r="E39" s="19"/>
      <c r="F39" s="14"/>
    </row>
    <row r="40" spans="1:6" ht="31.5" customHeight="1" thickBot="1">
      <c r="A40" s="57" t="s">
        <v>161</v>
      </c>
      <c r="B40" s="69" t="s">
        <v>179</v>
      </c>
      <c r="C40" s="70"/>
      <c r="D40" s="71"/>
      <c r="E40" s="25"/>
      <c r="F40" s="14"/>
    </row>
    <row r="41" spans="1:6" ht="31.5" customHeight="1" thickBot="1">
      <c r="A41" s="58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9"/>
      <c r="B43" s="3" t="s">
        <v>65</v>
      </c>
      <c r="C43" s="1" t="s">
        <v>15</v>
      </c>
      <c r="D43" s="3" t="s">
        <v>65</v>
      </c>
      <c r="E43" s="3">
        <v>10.34</v>
      </c>
      <c r="F43" s="14"/>
    </row>
    <row r="44" spans="1:6" ht="27.75" customHeight="1" thickBot="1">
      <c r="A44" s="57" t="s">
        <v>180</v>
      </c>
      <c r="B44" s="72" t="s">
        <v>123</v>
      </c>
      <c r="C44" s="73"/>
      <c r="D44" s="74"/>
      <c r="E44" s="22"/>
      <c r="F44" s="14"/>
    </row>
    <row r="45" spans="1:6" ht="43.5" customHeight="1" thickBot="1">
      <c r="A45" s="58"/>
      <c r="B45" s="13" t="s">
        <v>64</v>
      </c>
      <c r="C45" s="21"/>
      <c r="D45" s="28" t="s">
        <v>64</v>
      </c>
      <c r="E45" s="27" t="s">
        <v>196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9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7" t="s">
        <v>163</v>
      </c>
      <c r="B48" s="72" t="s">
        <v>126</v>
      </c>
      <c r="C48" s="73"/>
      <c r="D48" s="74"/>
      <c r="E48" s="25"/>
      <c r="F48" s="14"/>
    </row>
    <row r="49" spans="1:6" ht="33" customHeight="1" thickBot="1">
      <c r="A49" s="58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9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7" t="s">
        <v>164</v>
      </c>
      <c r="B52" s="72" t="s">
        <v>122</v>
      </c>
      <c r="C52" s="73"/>
      <c r="D52" s="74"/>
      <c r="E52" s="15"/>
      <c r="F52" s="14"/>
    </row>
    <row r="53" spans="1:6" ht="55.5" customHeight="1" thickBot="1">
      <c r="A53" s="58"/>
      <c r="B53" s="13" t="s">
        <v>64</v>
      </c>
      <c r="C53" s="21"/>
      <c r="D53" s="28" t="s">
        <v>64</v>
      </c>
      <c r="E53" s="53" t="s">
        <v>197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9"/>
      <c r="B55" s="3" t="s">
        <v>65</v>
      </c>
      <c r="C55" s="1" t="s">
        <v>15</v>
      </c>
      <c r="D55" s="3" t="s">
        <v>65</v>
      </c>
      <c r="E55" s="3">
        <v>0.52</v>
      </c>
      <c r="F55" s="14"/>
    </row>
    <row r="56" spans="1:6" ht="27.75" customHeight="1" thickBot="1">
      <c r="A56" s="57" t="s">
        <v>165</v>
      </c>
      <c r="B56" s="72" t="s">
        <v>175</v>
      </c>
      <c r="C56" s="73"/>
      <c r="D56" s="74"/>
      <c r="E56" s="15"/>
      <c r="F56" s="14"/>
    </row>
    <row r="57" spans="1:6" ht="44.25" customHeight="1" thickBot="1">
      <c r="A57" s="58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9"/>
      <c r="B59" s="3" t="s">
        <v>65</v>
      </c>
      <c r="C59" s="1" t="s">
        <v>15</v>
      </c>
      <c r="D59" s="3" t="s">
        <v>65</v>
      </c>
      <c r="E59" s="3">
        <v>0.29</v>
      </c>
      <c r="F59" s="14"/>
    </row>
    <row r="60" spans="1:6" ht="39.75" customHeight="1" thickBot="1">
      <c r="A60" s="57" t="s">
        <v>166</v>
      </c>
      <c r="B60" s="76" t="s">
        <v>186</v>
      </c>
      <c r="C60" s="77"/>
      <c r="D60" s="77"/>
      <c r="E60" s="25"/>
      <c r="F60" s="14"/>
    </row>
    <row r="61" spans="1:6" ht="47.25" customHeight="1" thickBot="1">
      <c r="A61" s="58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9"/>
      <c r="B63" s="3" t="s">
        <v>65</v>
      </c>
      <c r="C63" s="1" t="s">
        <v>15</v>
      </c>
      <c r="D63" s="3" t="s">
        <v>65</v>
      </c>
      <c r="E63" s="3">
        <v>0.53</v>
      </c>
      <c r="F63" s="14"/>
    </row>
    <row r="64" spans="1:6" ht="27.75" customHeight="1" thickBot="1">
      <c r="A64" s="57" t="s">
        <v>167</v>
      </c>
      <c r="B64" s="69" t="s">
        <v>118</v>
      </c>
      <c r="C64" s="70"/>
      <c r="D64" s="71"/>
      <c r="E64" s="22"/>
      <c r="F64" s="14"/>
    </row>
    <row r="65" spans="1:6" ht="41.25" customHeight="1" thickBot="1">
      <c r="A65" s="58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9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7" t="s">
        <v>168</v>
      </c>
      <c r="B68" s="69" t="s">
        <v>117</v>
      </c>
      <c r="C68" s="70"/>
      <c r="D68" s="71"/>
      <c r="E68" s="16"/>
      <c r="F68" s="14"/>
    </row>
    <row r="69" spans="1:6" ht="39.75" customHeight="1" thickBot="1">
      <c r="A69" s="58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9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7" t="s">
        <v>169</v>
      </c>
      <c r="B72" s="69" t="s">
        <v>125</v>
      </c>
      <c r="C72" s="70"/>
      <c r="D72" s="71"/>
      <c r="E72" s="16"/>
      <c r="F72" s="14"/>
    </row>
    <row r="73" spans="1:6" ht="38.25" customHeight="1" thickBot="1">
      <c r="A73" s="58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9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7" t="s">
        <v>170</v>
      </c>
      <c r="B76" s="69" t="s">
        <v>124</v>
      </c>
      <c r="C76" s="70"/>
      <c r="D76" s="71"/>
      <c r="E76" s="15"/>
      <c r="F76" s="14"/>
    </row>
    <row r="77" spans="1:6" ht="32.25" customHeight="1" thickBot="1">
      <c r="A77" s="58"/>
      <c r="B77" s="13" t="s">
        <v>64</v>
      </c>
      <c r="C77" s="21"/>
      <c r="D77" s="28" t="s">
        <v>64</v>
      </c>
      <c r="E77" s="26" t="s">
        <v>196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9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7" t="s">
        <v>171</v>
      </c>
      <c r="B80" s="69" t="s">
        <v>121</v>
      </c>
      <c r="C80" s="70"/>
      <c r="D80" s="71"/>
      <c r="E80" s="15"/>
      <c r="F80" s="14"/>
    </row>
    <row r="81" spans="1:6" ht="40.5" customHeight="1" thickBot="1">
      <c r="A81" s="58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9"/>
      <c r="B83" s="3" t="s">
        <v>65</v>
      </c>
      <c r="C83" s="1" t="s">
        <v>15</v>
      </c>
      <c r="D83" s="3" t="s">
        <v>65</v>
      </c>
      <c r="E83" s="3">
        <v>2.68</v>
      </c>
      <c r="F83">
        <f>E43+E47+E51+E55+E59+E63+E67+E71+E75+E79+E83</f>
        <v>22.05</v>
      </c>
    </row>
    <row r="84" spans="1:5" ht="29.25" customHeight="1" thickBot="1">
      <c r="A84" s="55" t="s">
        <v>66</v>
      </c>
      <c r="B84" s="56"/>
      <c r="C84" s="56"/>
      <c r="D84" s="56"/>
      <c r="E84" s="56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5" t="s">
        <v>76</v>
      </c>
      <c r="B89" s="56"/>
      <c r="C89" s="56"/>
      <c r="D89" s="56"/>
      <c r="E89" s="56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7" t="s">
        <v>181</v>
      </c>
      <c r="B96" s="68"/>
      <c r="C96" s="68"/>
      <c r="D96" s="68"/>
      <c r="E96" s="75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55" t="s">
        <v>103</v>
      </c>
      <c r="B107" s="56"/>
      <c r="C107" s="56"/>
      <c r="D107" s="56"/>
      <c r="E107" s="56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55" t="s">
        <v>109</v>
      </c>
      <c r="B112" s="56"/>
      <c r="C112" s="56"/>
      <c r="D112" s="56"/>
      <c r="E112" s="56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9.7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B28:D28"/>
    <mergeCell ref="B48:D48"/>
    <mergeCell ref="A40:A43"/>
    <mergeCell ref="A44:A47"/>
    <mergeCell ref="B29:D29"/>
    <mergeCell ref="B30:D30"/>
    <mergeCell ref="B34:D34"/>
    <mergeCell ref="B35:D35"/>
    <mergeCell ref="B37:D37"/>
    <mergeCell ref="B39:D39"/>
    <mergeCell ref="B40:D40"/>
    <mergeCell ref="B80:D80"/>
    <mergeCell ref="B60:D60"/>
    <mergeCell ref="B64:D64"/>
    <mergeCell ref="B68:D68"/>
    <mergeCell ref="B76:D76"/>
    <mergeCell ref="B44:D44"/>
    <mergeCell ref="B56:D56"/>
    <mergeCell ref="A48:A51"/>
    <mergeCell ref="A52:A55"/>
    <mergeCell ref="A72:A75"/>
    <mergeCell ref="B52:D52"/>
    <mergeCell ref="B72:D72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36:D36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2016-03-29T13:31:21Z</dcterms:modified>
  <cp:category/>
  <cp:version/>
  <cp:contentType/>
  <cp:contentStatus/>
</cp:coreProperties>
</file>